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Eingaben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39" i="1" l="1"/>
  <c r="A32" i="1"/>
  <c r="F27" i="1"/>
  <c r="F26" i="1"/>
  <c r="F25" i="1"/>
  <c r="B22" i="1"/>
  <c r="J21" i="1" s="1"/>
  <c r="B20" i="1"/>
  <c r="J16" i="1"/>
  <c r="H15" i="1"/>
  <c r="J15" i="1" s="1"/>
  <c r="C15" i="1"/>
  <c r="H14" i="1"/>
  <c r="C13" i="1"/>
  <c r="C12" i="1"/>
  <c r="N10" i="1"/>
  <c r="N8" i="1"/>
  <c r="N7" i="1"/>
  <c r="N9" i="1" s="1"/>
  <c r="M7" i="1"/>
  <c r="J17" i="1" s="1"/>
  <c r="M6" i="1"/>
  <c r="C16" i="1" l="1"/>
  <c r="D14" i="1"/>
  <c r="D15" i="1" s="1"/>
  <c r="M8" i="1"/>
  <c r="D13" i="1"/>
</calcChain>
</file>

<file path=xl/sharedStrings.xml><?xml version="1.0" encoding="utf-8"?>
<sst xmlns="http://schemas.openxmlformats.org/spreadsheetml/2006/main" count="127" uniqueCount="120">
  <si>
    <t>Flyerdatenerfassung VGT Flyer</t>
  </si>
  <si>
    <t>Auswahl</t>
  </si>
  <si>
    <t>Eingabe</t>
  </si>
  <si>
    <t>automatisch</t>
  </si>
  <si>
    <t>Randdaten zur Auswahl</t>
  </si>
  <si>
    <t>Name</t>
  </si>
  <si>
    <t>Wesen</t>
  </si>
  <si>
    <t>Ohren</t>
  </si>
  <si>
    <t>Schweif</t>
  </si>
  <si>
    <t>Fell</t>
  </si>
  <si>
    <t>Halsband</t>
  </si>
  <si>
    <t>Geschirr</t>
  </si>
  <si>
    <t>Leine</t>
  </si>
  <si>
    <t>Rüde</t>
  </si>
  <si>
    <t>Ja</t>
  </si>
  <si>
    <t>ungefährlich</t>
  </si>
  <si>
    <t>sehr scheu</t>
  </si>
  <si>
    <t>Knickohren</t>
  </si>
  <si>
    <t>buschiger</t>
  </si>
  <si>
    <t>kurzer</t>
  </si>
  <si>
    <t>langes</t>
  </si>
  <si>
    <t>kein Halsband</t>
  </si>
  <si>
    <t>kein Geschirr</t>
  </si>
  <si>
    <t>keine Leine</t>
  </si>
  <si>
    <t>verspielt</t>
  </si>
  <si>
    <t>scheu</t>
  </si>
  <si>
    <t>Stehohren</t>
  </si>
  <si>
    <t>dünner</t>
  </si>
  <si>
    <t>langer</t>
  </si>
  <si>
    <t>mittellanges</t>
  </si>
  <si>
    <t>Normal</t>
  </si>
  <si>
    <t>Rolleine</t>
  </si>
  <si>
    <t>aggressiv</t>
  </si>
  <si>
    <t>verängstigt</t>
  </si>
  <si>
    <t>Hängeohren</t>
  </si>
  <si>
    <t>kupierter</t>
  </si>
  <si>
    <t>mittel-langer</t>
  </si>
  <si>
    <t>kurzes</t>
  </si>
  <si>
    <t>Biothane</t>
  </si>
  <si>
    <t>Sicherheitsgeschirr</t>
  </si>
  <si>
    <t>Schleppleine</t>
  </si>
  <si>
    <t>Entlaufen Plz</t>
  </si>
  <si>
    <t>benötigt Medikamente</t>
  </si>
  <si>
    <t>zutraulich</t>
  </si>
  <si>
    <t>kupierte Ohren</t>
  </si>
  <si>
    <t>normaler</t>
  </si>
  <si>
    <t>Stummel</t>
  </si>
  <si>
    <t>lockiges</t>
  </si>
  <si>
    <t>Leder</t>
  </si>
  <si>
    <t>Brustgeschirr</t>
  </si>
  <si>
    <t>2-3m Leine</t>
  </si>
  <si>
    <t>Ort</t>
  </si>
  <si>
    <t>Ringel</t>
  </si>
  <si>
    <t>(nackt) kein</t>
  </si>
  <si>
    <t>Stoff</t>
  </si>
  <si>
    <t>Hausleine</t>
  </si>
  <si>
    <t>Halsbandtyp</t>
  </si>
  <si>
    <t>rauhhaar</t>
  </si>
  <si>
    <t>Gurt</t>
  </si>
  <si>
    <t>Halsband Farbe</t>
  </si>
  <si>
    <t>Geschirr Art</t>
  </si>
  <si>
    <t>Geschirr Farbe</t>
  </si>
  <si>
    <t>Welche Leine am Hund</t>
  </si>
  <si>
    <t>Größeneinteilung</t>
  </si>
  <si>
    <t>Bitte nicht auf den Hund zugehen und Einfangversuche vermeiden.</t>
  </si>
  <si>
    <t>Entlaufdatum</t>
  </si>
  <si>
    <t>Der Hund kann angelockt oder in abgesperrten Bereich buchsiert werden.</t>
  </si>
  <si>
    <t>Größe von cm (beide Felder füllen)</t>
  </si>
  <si>
    <t>Klein weniger als Wert in cm</t>
  </si>
  <si>
    <t>Größe bis cm  (ggf mit selben Wert)</t>
  </si>
  <si>
    <t>groß ab Wert in cm</t>
  </si>
  <si>
    <t>Nein</t>
  </si>
  <si>
    <t>Gebutsdatum</t>
  </si>
  <si>
    <t xml:space="preserve"> "tt-mm-jj" oder Alter "bsp. 4,5" </t>
  </si>
  <si>
    <t>Alter in Jahren</t>
  </si>
  <si>
    <t>Tasso Suchnr.</t>
  </si>
  <si>
    <t>Auswahl Telefonnummern</t>
  </si>
  <si>
    <t>Telefonnummern</t>
  </si>
  <si>
    <t>Nummern eintragen</t>
  </si>
  <si>
    <t>-</t>
  </si>
  <si>
    <t>Format beachten 000/ 000 00 000</t>
  </si>
  <si>
    <t>Nummer groß</t>
  </si>
  <si>
    <t>Nummer klein oben</t>
  </si>
  <si>
    <t>und hier auswählen</t>
  </si>
  <si>
    <t>Nummer klein unten</t>
  </si>
  <si>
    <t>0176/ 948 893 29</t>
  </si>
  <si>
    <t>Harald</t>
  </si>
  <si>
    <t>0176/ 248 389 82</t>
  </si>
  <si>
    <t>Andi</t>
  </si>
  <si>
    <t>Connie</t>
  </si>
  <si>
    <t>0179/ 231 850 6</t>
  </si>
  <si>
    <t>Mischling</t>
  </si>
  <si>
    <t>VGT</t>
  </si>
  <si>
    <t>06162/ 91 88 98</t>
  </si>
  <si>
    <t xml:space="preserve"> Fell Farbe</t>
  </si>
  <si>
    <t xml:space="preserve"> Fell Art</t>
  </si>
  <si>
    <t xml:space="preserve"> Schweif Art</t>
  </si>
  <si>
    <t xml:space="preserve"> Schweif Länge</t>
  </si>
  <si>
    <t xml:space="preserve"> Ohren</t>
  </si>
  <si>
    <t xml:space="preserve">z.B. braun, beige, weiß, dunkler, </t>
  </si>
  <si>
    <t>Vorderbeine</t>
  </si>
  <si>
    <t>dunkel, hell, heller, schwarz</t>
  </si>
  <si>
    <t>Pfoten vorne</t>
  </si>
  <si>
    <t>Hinterbeine</t>
  </si>
  <si>
    <t>Pfoten hinten</t>
  </si>
  <si>
    <t>Brust</t>
  </si>
  <si>
    <t xml:space="preserve">Gesicht geteilt mit Streifen in </t>
  </si>
  <si>
    <t>Maske um die Augen in</t>
  </si>
  <si>
    <t>Augenbrauen</t>
  </si>
  <si>
    <t>Wangen</t>
  </si>
  <si>
    <t>Schnauze</t>
  </si>
  <si>
    <t>Nase</t>
  </si>
  <si>
    <t>braun, schwarz, rosa</t>
  </si>
  <si>
    <t>Augen</t>
  </si>
  <si>
    <t>braun, blau, bernsteinfarben oder Zweifarbig</t>
  </si>
  <si>
    <t>Freitext</t>
  </si>
  <si>
    <t>000/ 000 00 000</t>
  </si>
  <si>
    <t>Eingabe 1</t>
  </si>
  <si>
    <t>Eingabe 2</t>
  </si>
  <si>
    <t>Eingabe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</si>
</sst>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left" indent="1"/>
    </xf>
    <xf numFmtId="0" fontId="4" fillId="3" borderId="2" xfId="0" applyFont="1" applyFill="1" applyBorder="1" applyAlignment="1">
      <alignment horizontal="left" indent="1"/>
    </xf>
    <xf numFmtId="0" fontId="4" fillId="4" borderId="3" xfId="0" applyFont="1" applyFill="1" applyBorder="1" applyAlignment="1">
      <alignment horizontal="left" indent="1"/>
    </xf>
    <xf numFmtId="0" fontId="5" fillId="0" borderId="0" xfId="0" applyFont="1"/>
    <xf numFmtId="0" fontId="1" fillId="0" borderId="0" xfId="0" applyFont="1" applyAlignment="1">
      <alignment horizontal="right" indent="1"/>
    </xf>
    <xf numFmtId="0" fontId="1" fillId="3" borderId="0" xfId="0" applyFont="1" applyFill="1" applyAlignment="1" applyProtection="1">
      <alignment horizontal="left" indent="1"/>
      <protection locked="0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 indent="1"/>
    </xf>
    <xf numFmtId="0" fontId="0" fillId="2" borderId="0" xfId="0" applyFill="1" applyAlignment="1" applyProtection="1">
      <alignment horizontal="left" indent="1"/>
      <protection locked="0"/>
    </xf>
    <xf numFmtId="0" fontId="0" fillId="3" borderId="6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2" fillId="0" borderId="0" xfId="0" applyFont="1"/>
    <xf numFmtId="0" fontId="0" fillId="0" borderId="0" xfId="0" applyAlignment="1">
      <alignment horizontal="right" vertical="center" indent="1"/>
    </xf>
    <xf numFmtId="0" fontId="0" fillId="2" borderId="1" xfId="0" applyFill="1" applyBorder="1" applyAlignment="1" applyProtection="1">
      <alignment horizontal="left" indent="1"/>
      <protection locked="0"/>
    </xf>
    <xf numFmtId="0" fontId="0" fillId="2" borderId="3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3" xfId="0" applyFill="1" applyBorder="1" applyAlignment="1" applyProtection="1">
      <alignment horizontal="left" indent="1"/>
      <protection locked="0"/>
    </xf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2" xfId="0" applyFill="1" applyBorder="1" applyAlignment="1" applyProtection="1">
      <alignment horizontal="left" indent="1"/>
      <protection locked="0"/>
    </xf>
    <xf numFmtId="0" fontId="6" fillId="0" borderId="0" xfId="0" applyFont="1"/>
    <xf numFmtId="0" fontId="0" fillId="2" borderId="2" xfId="0" applyFill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/>
    </xf>
    <xf numFmtId="16" fontId="7" fillId="0" borderId="0" xfId="0" applyNumberFormat="1" applyFont="1" applyAlignment="1">
      <alignment horizontal="right" indent="1"/>
    </xf>
    <xf numFmtId="16" fontId="0" fillId="3" borderId="9" xfId="0" applyNumberFormat="1" applyFill="1" applyBorder="1" applyAlignment="1" applyProtection="1">
      <alignment horizontal="left" indent="1"/>
      <protection locked="0"/>
    </xf>
    <xf numFmtId="16" fontId="2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right" indent="1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>
      <alignment horizontal="left" indent="1"/>
    </xf>
    <xf numFmtId="0" fontId="6" fillId="3" borderId="0" xfId="0" applyFon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left" indent="1"/>
      <protection locked="0"/>
    </xf>
    <xf numFmtId="0" fontId="8" fillId="0" borderId="0" xfId="0" applyFont="1"/>
    <xf numFmtId="0" fontId="0" fillId="4" borderId="3" xfId="0" applyFill="1" applyBorder="1" applyAlignment="1">
      <alignment horizontal="left" indent="1"/>
    </xf>
    <xf numFmtId="0" fontId="2" fillId="0" borderId="0" xfId="0" applyFont="1" applyProtection="1"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 indent="1"/>
    </xf>
    <xf numFmtId="0" fontId="0" fillId="4" borderId="0" xfId="0" applyFill="1"/>
    <xf numFmtId="49" fontId="0" fillId="2" borderId="1" xfId="0" applyNumberFormat="1" applyFill="1" applyBorder="1" applyAlignment="1" applyProtection="1">
      <alignment horizontal="left" indent="1"/>
      <protection locked="0"/>
    </xf>
    <xf numFmtId="49" fontId="0" fillId="2" borderId="2" xfId="0" applyNumberFormat="1" applyFill="1" applyBorder="1" applyAlignment="1" applyProtection="1">
      <alignment horizontal="left" indent="1"/>
      <protection locked="0"/>
    </xf>
    <xf numFmtId="0" fontId="6" fillId="0" borderId="0" xfId="0" applyFont="1" applyAlignment="1">
      <alignment horizontal="right" indent="1"/>
    </xf>
    <xf numFmtId="49" fontId="0" fillId="2" borderId="3" xfId="0" applyNumberFormat="1" applyFill="1" applyBorder="1" applyAlignment="1" applyProtection="1">
      <alignment horizontal="left" indent="1"/>
      <protection locked="0"/>
    </xf>
    <xf numFmtId="49" fontId="0" fillId="4" borderId="0" xfId="0" applyNumberFormat="1" applyFill="1" applyAlignment="1">
      <alignment horizontal="left"/>
    </xf>
    <xf numFmtId="0" fontId="6" fillId="4" borderId="0" xfId="0" applyFont="1" applyFill="1"/>
    <xf numFmtId="0" fontId="9" fillId="0" borderId="0" xfId="0" applyFont="1" applyAlignment="1">
      <alignment horizontal="right" indent="1"/>
    </xf>
    <xf numFmtId="0" fontId="10" fillId="0" borderId="0" xfId="0" applyFont="1" applyAlignment="1">
      <alignment horizontal="left" indent="3"/>
    </xf>
    <xf numFmtId="0" fontId="11" fillId="0" borderId="0" xfId="0" applyFont="1"/>
    <xf numFmtId="0" fontId="0" fillId="2" borderId="9" xfId="0" applyFill="1" applyBorder="1" applyAlignment="1" applyProtection="1">
      <alignment horizontal="left" indent="1"/>
      <protection locked="0"/>
    </xf>
    <xf numFmtId="0" fontId="1" fillId="0" borderId="0" xfId="0" applyFont="1" applyFill="1" applyAlignment="1">
      <alignment horizontal="right"/>
    </xf>
    <xf numFmtId="0" fontId="0" fillId="0" borderId="0" xfId="0" applyFill="1" applyBorder="1" applyAlignment="1">
      <alignment horizontal="right" indent="1"/>
    </xf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10" xfId="0" applyFill="1" applyBorder="1" applyAlignment="1" applyProtection="1">
      <alignment horizontal="left" vertical="top"/>
      <protection locked="0"/>
    </xf>
    <xf numFmtId="0" fontId="0" fillId="3" borderId="6" xfId="0" applyFill="1" applyBorder="1" applyAlignment="1" applyProtection="1">
      <alignment horizontal="left" vertical="top"/>
      <protection locked="0"/>
    </xf>
    <xf numFmtId="0" fontId="0" fillId="3" borderId="11" xfId="0" applyFill="1" applyBorder="1" applyAlignment="1" applyProtection="1">
      <alignment horizontal="left" vertical="top"/>
      <protection locked="0"/>
    </xf>
    <xf numFmtId="0" fontId="0" fillId="3" borderId="7" xfId="0" applyFill="1" applyBorder="1" applyAlignment="1" applyProtection="1">
      <alignment horizontal="left" vertical="top"/>
      <protection locked="0"/>
    </xf>
    <xf numFmtId="0" fontId="0" fillId="3" borderId="12" xfId="0" applyFill="1" applyBorder="1" applyAlignment="1" applyProtection="1">
      <alignment horizontal="left" vertical="top"/>
      <protection locked="0"/>
    </xf>
  </cellXfs>
  <cellStyles count="1">
    <cellStyle name="Standard" xfId="0" builtinId="0"/>
  </cellStyles>
  <dxfs count="3">
    <dxf>
      <font>
        <color theme="1"/>
      </font>
    </dxf>
    <dxf>
      <font>
        <color auto="1"/>
      </font>
      <numFmt numFmtId="19" formatCode="dd/mm/yyyy"/>
    </dxf>
    <dxf>
      <font>
        <color auto="1"/>
      </font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J$22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30</xdr:row>
          <xdr:rowOff>180975</xdr:rowOff>
        </xdr:from>
        <xdr:to>
          <xdr:col>2</xdr:col>
          <xdr:colOff>285750</xdr:colOff>
          <xdr:row>32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682625</xdr:colOff>
      <xdr:row>1</xdr:row>
      <xdr:rowOff>55563</xdr:rowOff>
    </xdr:from>
    <xdr:to>
      <xdr:col>2</xdr:col>
      <xdr:colOff>1063625</xdr:colOff>
      <xdr:row>13</xdr:row>
      <xdr:rowOff>71438</xdr:rowOff>
    </xdr:to>
    <xdr:sp macro="" textlink="">
      <xdr:nvSpPr>
        <xdr:cNvPr id="4" name="Pfeil nach unten 3"/>
        <xdr:cNvSpPr/>
      </xdr:nvSpPr>
      <xdr:spPr>
        <a:xfrm>
          <a:off x="5673725" y="388938"/>
          <a:ext cx="381000" cy="2301875"/>
        </a:xfrm>
        <a:prstGeom prst="down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ingabe%20Fly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gaben"/>
      <sheetName val="QR"/>
      <sheetName val="transfer"/>
    </sheetNames>
    <definedNames>
      <definedName name="Tabelle3.anmeldenqr"/>
    </definedNames>
    <sheetDataSet>
      <sheetData sheetId="0"/>
      <sheetData sheetId="1"/>
      <sheetData sheetId="2">
        <row r="2">
          <cell r="H2" t="str">
            <v>sein</v>
          </cell>
          <cell r="I2" t="str">
            <v>Er</v>
          </cell>
          <cell r="J2" t="str">
            <v>ihn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S60"/>
  <sheetViews>
    <sheetView tabSelected="1" topLeftCell="A31" zoomScale="120" zoomScaleNormal="120" workbookViewId="0">
      <selection activeCell="D29" sqref="D29"/>
    </sheetView>
  </sheetViews>
  <sheetFormatPr baseColWidth="10" defaultRowHeight="15" x14ac:dyDescent="0.25"/>
  <cols>
    <col min="1" max="1" width="50.85546875" customWidth="1"/>
    <col min="2" max="2" width="24" style="43" customWidth="1"/>
    <col min="3" max="3" width="28.5703125" customWidth="1"/>
    <col min="4" max="4" width="23" customWidth="1"/>
    <col min="5" max="5" width="14.85546875" customWidth="1"/>
    <col min="6" max="6" width="16.42578125" customWidth="1"/>
    <col min="7" max="7" width="15.85546875" customWidth="1"/>
    <col min="10" max="10" width="14.85546875" customWidth="1"/>
    <col min="11" max="11" width="19.42578125" customWidth="1"/>
    <col min="12" max="12" width="14.140625" customWidth="1"/>
  </cols>
  <sheetData>
    <row r="1" spans="1:19" ht="26.25" x14ac:dyDescent="0.4">
      <c r="B1" s="1" t="s">
        <v>0</v>
      </c>
    </row>
    <row r="2" spans="1:19" x14ac:dyDescent="0.25">
      <c r="B2" s="2" t="s">
        <v>1</v>
      </c>
    </row>
    <row r="3" spans="1:19" x14ac:dyDescent="0.25">
      <c r="B3" s="3" t="s">
        <v>2</v>
      </c>
    </row>
    <row r="4" spans="1:19" x14ac:dyDescent="0.25">
      <c r="B4" s="4" t="s">
        <v>3</v>
      </c>
      <c r="D4" s="5" t="s">
        <v>4</v>
      </c>
    </row>
    <row r="6" spans="1:19" x14ac:dyDescent="0.25">
      <c r="A6" s="6" t="s">
        <v>5</v>
      </c>
      <c r="B6" s="7"/>
      <c r="D6" s="8" t="s">
        <v>6</v>
      </c>
      <c r="E6" s="9"/>
      <c r="F6" s="10" t="s">
        <v>7</v>
      </c>
      <c r="G6" s="9" t="s">
        <v>8</v>
      </c>
      <c r="H6" s="9"/>
      <c r="I6" s="10" t="s">
        <v>9</v>
      </c>
      <c r="J6" s="10" t="s">
        <v>10</v>
      </c>
      <c r="K6" s="9" t="s">
        <v>11</v>
      </c>
      <c r="L6" s="10" t="s">
        <v>12</v>
      </c>
      <c r="M6" s="11" t="str">
        <f>IF(B7="nein","sie","er")</f>
        <v>er</v>
      </c>
    </row>
    <row r="7" spans="1:19" x14ac:dyDescent="0.25">
      <c r="A7" s="12" t="s">
        <v>13</v>
      </c>
      <c r="B7" s="13"/>
      <c r="D7" s="14" t="s">
        <v>15</v>
      </c>
      <c r="E7" s="15" t="s">
        <v>16</v>
      </c>
      <c r="F7" s="16" t="s">
        <v>17</v>
      </c>
      <c r="G7" s="15" t="s">
        <v>18</v>
      </c>
      <c r="H7" s="15" t="s">
        <v>19</v>
      </c>
      <c r="I7" s="16" t="s">
        <v>20</v>
      </c>
      <c r="J7" s="16" t="s">
        <v>21</v>
      </c>
      <c r="K7" s="15" t="s">
        <v>22</v>
      </c>
      <c r="L7" s="16" t="s">
        <v>23</v>
      </c>
      <c r="M7" s="11" t="str">
        <f>IF(B7="nein","Sie","Er")</f>
        <v>Er</v>
      </c>
      <c r="N7" s="17" t="str">
        <f>"Man kann "&amp;[1]transfer!J2&amp;" sicher nicht greifen. Jeder Einfangversuch fördert "&amp;[1]transfer!H2&amp;"e Angst."</f>
        <v>Man kann ihn sicher nicht greifen. Jeder Einfangversuch fördert seine Angst.</v>
      </c>
    </row>
    <row r="8" spans="1:19" x14ac:dyDescent="0.25">
      <c r="A8" s="18" t="s">
        <v>6</v>
      </c>
      <c r="B8" s="19"/>
      <c r="D8" s="14" t="s">
        <v>24</v>
      </c>
      <c r="E8" s="15" t="s">
        <v>25</v>
      </c>
      <c r="F8" s="16" t="s">
        <v>26</v>
      </c>
      <c r="G8" s="15" t="s">
        <v>27</v>
      </c>
      <c r="H8" s="15" t="s">
        <v>28</v>
      </c>
      <c r="I8" s="16" t="s">
        <v>29</v>
      </c>
      <c r="J8" s="16" t="s">
        <v>30</v>
      </c>
      <c r="K8" s="15" t="s">
        <v>30</v>
      </c>
      <c r="L8" s="16" t="s">
        <v>31</v>
      </c>
      <c r="M8" s="11" t="str">
        <f>IF(M7="Sie","ihr","sein")</f>
        <v>sein</v>
      </c>
      <c r="N8" s="17" t="str">
        <f>IF(AND(B12="",B13="",B14="",B15=""),"Ohne Geschirr und Halsband kann man "&amp;[1]transfer!J2&amp;" nicht greifen.","Vorsichtige Einfangversuche können unternommen werden.")</f>
        <v>Ohne Geschirr und Halsband kann man ihn nicht greifen.</v>
      </c>
    </row>
    <row r="9" spans="1:19" x14ac:dyDescent="0.25">
      <c r="A9" s="18"/>
      <c r="B9" s="20"/>
      <c r="D9" s="14" t="s">
        <v>32</v>
      </c>
      <c r="E9" s="15" t="s">
        <v>33</v>
      </c>
      <c r="F9" s="16" t="s">
        <v>34</v>
      </c>
      <c r="G9" s="15" t="s">
        <v>35</v>
      </c>
      <c r="H9" s="15" t="s">
        <v>36</v>
      </c>
      <c r="I9" s="16" t="s">
        <v>37</v>
      </c>
      <c r="J9" s="16" t="s">
        <v>38</v>
      </c>
      <c r="K9" s="15" t="s">
        <v>39</v>
      </c>
      <c r="L9" s="16" t="s">
        <v>40</v>
      </c>
      <c r="N9" s="17" t="str">
        <f>IF(B8="zutraulich",N8,N7)</f>
        <v>Man kann ihn sicher nicht greifen. Jeder Einfangversuch fördert seine Angst.</v>
      </c>
    </row>
    <row r="10" spans="1:19" x14ac:dyDescent="0.25">
      <c r="A10" s="6" t="s">
        <v>41</v>
      </c>
      <c r="B10" s="21"/>
      <c r="D10" s="14" t="s">
        <v>42</v>
      </c>
      <c r="E10" s="15" t="s">
        <v>43</v>
      </c>
      <c r="F10" s="16" t="s">
        <v>44</v>
      </c>
      <c r="G10" s="15" t="s">
        <v>45</v>
      </c>
      <c r="H10" s="15" t="s">
        <v>46</v>
      </c>
      <c r="I10" s="16" t="s">
        <v>47</v>
      </c>
      <c r="J10" s="16" t="s">
        <v>48</v>
      </c>
      <c r="K10" s="15" t="s">
        <v>49</v>
      </c>
      <c r="L10" s="16" t="s">
        <v>50</v>
      </c>
      <c r="N10" s="17" t="str">
        <f>IF(B8="zutraulich","vermutlich","keinesfalls")</f>
        <v>keinesfalls</v>
      </c>
    </row>
    <row r="11" spans="1:19" x14ac:dyDescent="0.25">
      <c r="A11" s="6" t="s">
        <v>51</v>
      </c>
      <c r="B11" s="22"/>
      <c r="D11" s="14"/>
      <c r="E11" s="15"/>
      <c r="F11" s="16"/>
      <c r="G11" s="15"/>
      <c r="H11" s="15" t="s">
        <v>52</v>
      </c>
      <c r="I11" s="16" t="s">
        <v>53</v>
      </c>
      <c r="J11" s="16" t="s">
        <v>54</v>
      </c>
      <c r="K11" s="15"/>
      <c r="L11" s="16" t="s">
        <v>55</v>
      </c>
    </row>
    <row r="12" spans="1:19" x14ac:dyDescent="0.25">
      <c r="A12" s="12" t="s">
        <v>56</v>
      </c>
      <c r="B12" s="19"/>
      <c r="C12" s="17" t="str">
        <f>IF(AND(B12&lt;&gt;J7,B14&lt;&gt;K7)=TRUE," und ","")</f>
        <v xml:space="preserve"> und </v>
      </c>
      <c r="D12" s="23"/>
      <c r="E12" s="24"/>
      <c r="F12" s="25"/>
      <c r="G12" s="24"/>
      <c r="H12" s="24"/>
      <c r="I12" s="25" t="s">
        <v>57</v>
      </c>
      <c r="J12" s="25" t="s">
        <v>58</v>
      </c>
      <c r="K12" s="24"/>
      <c r="L12" s="25"/>
    </row>
    <row r="13" spans="1:19" x14ac:dyDescent="0.25">
      <c r="A13" s="12" t="s">
        <v>59</v>
      </c>
      <c r="B13" s="26"/>
      <c r="C13" s="17" t="str">
        <f>IF(B12=J7,"","ein "&amp;B13&amp;"es "&amp;IF(B12=J8,"H",B12&amp;"h")&amp;"alsband")</f>
        <v>ein es halsband</v>
      </c>
      <c r="D13" s="17" t="str">
        <f>M7&amp;" trägt "&amp;C13&amp;C12&amp;C15</f>
        <v xml:space="preserve">Er trägt ein es halsband und 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27"/>
    </row>
    <row r="14" spans="1:19" x14ac:dyDescent="0.25">
      <c r="A14" s="12" t="s">
        <v>60</v>
      </c>
      <c r="B14" s="28"/>
      <c r="C14" s="17"/>
      <c r="D14" s="17" t="str">
        <f>IF(B13=B15,M7&amp;" trägt ein "&amp;IF(B12=J8,"Halsband ",B12&amp;"halsband ")&amp;"und ein "&amp;IF(B14=J8,"Geschirr",B14)&amp;" in "&amp;B13,D13)</f>
        <v xml:space="preserve">Er trägt ein halsband und ein  in </v>
      </c>
      <c r="E14" s="17"/>
      <c r="F14" s="17"/>
      <c r="G14" s="17"/>
      <c r="H14" s="17" t="str">
        <f>B6&amp;" kommt mit "&amp;[1]transfer!H2&amp;"er Situation ggf. klar. "&amp;[1]transfer!I2&amp; " ist vermutlich "&amp;B8&amp;"."</f>
        <v xml:space="preserve"> kommt mit seiner Situation ggf. klar. Er ist vermutlich .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27"/>
    </row>
    <row r="15" spans="1:19" x14ac:dyDescent="0.25">
      <c r="A15" s="12" t="s">
        <v>61</v>
      </c>
      <c r="B15" s="26"/>
      <c r="C15" s="17" t="str">
        <f>IF(OR(B14="",B14=K7)=TRUE,"","ein "&amp;B15&amp;"es "&amp;IF(B14=K8,"Geschirr",B14))</f>
        <v/>
      </c>
      <c r="D15" s="29" t="str">
        <f>IF(AND(B12=J7,B14=K7)=TRUE,M7&amp;" ist ohne Geschirr und Halsband unterwegs",D14)&amp;"."&amp;IF(C16&lt;&gt;""," ","")</f>
        <v xml:space="preserve">Er trägt ein halsband und ein  in . </v>
      </c>
      <c r="E15" s="17"/>
      <c r="F15" s="17"/>
      <c r="G15" s="17"/>
      <c r="H15" s="17" t="str">
        <f>B6&amp;" ist mit "&amp;[1]transfer!H2&amp;"er Situation überfordert. "&amp;[1]transfer!I2&amp; " ist "&amp;B8&amp;"."</f>
        <v xml:space="preserve"> ist mit seiner Situation überfordert. Er ist .</v>
      </c>
      <c r="I15" s="17"/>
      <c r="J15" s="17" t="str">
        <f>IF(B8="zutraulich",H14,H15)</f>
        <v xml:space="preserve"> ist mit seiner Situation überfordert. Er ist .</v>
      </c>
      <c r="K15" s="17"/>
      <c r="L15" s="17"/>
      <c r="M15" s="17"/>
      <c r="N15" s="17"/>
      <c r="O15" s="17"/>
      <c r="P15" s="17"/>
      <c r="Q15" s="17"/>
      <c r="R15" s="17"/>
      <c r="S15" s="27"/>
    </row>
    <row r="16" spans="1:19" x14ac:dyDescent="0.25">
      <c r="A16" s="12" t="s">
        <v>62</v>
      </c>
      <c r="B16" s="20"/>
      <c r="C16" s="17" t="str">
        <f>IF(AND(C13="",C15="")=TRUE,"",IF(B16=L7,"","Eine "&amp;B16&amp;" ist noch dran."))</f>
        <v>Eine  ist noch dran.</v>
      </c>
      <c r="E16" s="30" t="s">
        <v>63</v>
      </c>
      <c r="F16" s="17"/>
      <c r="G16" s="17"/>
      <c r="H16" s="17"/>
      <c r="I16" s="17" t="s">
        <v>64</v>
      </c>
      <c r="J16" s="17" t="str">
        <f>IF(B8="zutraulich",I17,I16)</f>
        <v>Bitte nicht auf den Hund zugehen und Einfangversuche vermeiden.</v>
      </c>
      <c r="K16" s="17"/>
      <c r="L16" s="17"/>
      <c r="M16" s="17"/>
      <c r="N16" s="17"/>
      <c r="O16" s="17"/>
      <c r="P16" s="17"/>
      <c r="Q16" s="17"/>
      <c r="R16" s="17"/>
      <c r="S16" s="27"/>
    </row>
    <row r="17" spans="1:19" x14ac:dyDescent="0.25">
      <c r="A17" s="6" t="s">
        <v>65</v>
      </c>
      <c r="B17" s="31"/>
      <c r="C17" s="17"/>
      <c r="E17" s="17"/>
      <c r="F17" s="17"/>
      <c r="G17" s="17"/>
      <c r="H17" s="17"/>
      <c r="I17" s="17" t="s">
        <v>66</v>
      </c>
      <c r="J17" s="32" t="str">
        <f>M7&amp;" ist "&amp;IF(WEEKDAY(B17)-1=1,"Montag",IF(WEEKDAY(B17)-1=2,"Dienstag",IF(WEEKDAY(B17)-1=3,"Mittwoch",IF(WEEKDAY(B17)-1=4,"Donnerstag",IF(WEEKDAY(B17)-1=5,"Freitag",IF(WEEKDAY(B17)-1=6,"Samstag","Sonntag"))))))&amp;" "&amp; TEXT(DAY(B17),"00")&amp;"."&amp;TEXT(MONTH(B17),"00")&amp;". in "&amp;B10&amp;" "&amp;B11&amp;" entlaufen, "&amp;B20&amp;" ("&amp;IF(B18=B19,B18&amp;" cm",B18&amp;" bis "&amp;B19&amp;" cm")&amp;"), "&amp;B8&amp; " und "&amp;B9&amp;"."</f>
        <v>Er ist Samstag 00.01. in   entlaufen, klein ( cm),  und .</v>
      </c>
      <c r="K17" s="17"/>
      <c r="L17" s="17"/>
      <c r="M17" s="17"/>
      <c r="N17" s="17"/>
      <c r="O17" s="17"/>
      <c r="P17" s="17"/>
      <c r="Q17" s="17"/>
      <c r="R17" s="17"/>
      <c r="S17" s="27"/>
    </row>
    <row r="18" spans="1:19" x14ac:dyDescent="0.25">
      <c r="A18" s="12" t="s">
        <v>67</v>
      </c>
      <c r="B18" s="21"/>
      <c r="E18" s="33" t="s">
        <v>68</v>
      </c>
      <c r="F18" s="34">
        <v>35</v>
      </c>
      <c r="G18" s="17"/>
      <c r="H18" s="17"/>
      <c r="I18" s="17"/>
      <c r="J18" s="17" t="s">
        <v>14</v>
      </c>
      <c r="K18" s="17"/>
      <c r="L18" s="17"/>
      <c r="M18" s="17"/>
      <c r="N18" s="17"/>
      <c r="O18" s="17"/>
      <c r="P18" s="17"/>
      <c r="Q18" s="17"/>
      <c r="R18" s="17"/>
      <c r="S18" s="27"/>
    </row>
    <row r="19" spans="1:19" x14ac:dyDescent="0.25">
      <c r="A19" s="12" t="s">
        <v>69</v>
      </c>
      <c r="B19" s="26"/>
      <c r="C19" s="17"/>
      <c r="E19" s="33" t="s">
        <v>70</v>
      </c>
      <c r="F19" s="35">
        <v>55</v>
      </c>
      <c r="G19" s="17"/>
      <c r="H19" s="17"/>
      <c r="I19" s="17"/>
      <c r="J19" s="17" t="s">
        <v>71</v>
      </c>
      <c r="K19" s="17"/>
      <c r="L19" s="17"/>
      <c r="M19" s="17"/>
      <c r="N19" s="17"/>
      <c r="O19" s="17"/>
      <c r="P19" s="17"/>
      <c r="Q19" s="17"/>
      <c r="R19" s="17"/>
      <c r="S19" s="27"/>
    </row>
    <row r="20" spans="1:19" x14ac:dyDescent="0.25">
      <c r="A20" s="12"/>
      <c r="B20" s="36" t="str">
        <f>IF(B18&lt;F18,"klein",IF(B19&gt;F19,"groß","mittelgroß"))</f>
        <v>klein</v>
      </c>
      <c r="C20" s="17"/>
      <c r="E20" s="33"/>
      <c r="F20" s="3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27"/>
    </row>
    <row r="21" spans="1:19" x14ac:dyDescent="0.25">
      <c r="A21" s="12" t="s">
        <v>72</v>
      </c>
      <c r="B21" s="38"/>
      <c r="C21" s="39" t="s">
        <v>73</v>
      </c>
      <c r="G21" s="17"/>
      <c r="H21" s="17"/>
      <c r="I21" s="17"/>
      <c r="J21" s="17" t="str">
        <f ca="1">B6&amp;" ist ein "&amp;IF(J22=TRUE,B32&amp;IF(B32&lt;&gt;"","-","")&amp;"Mischling",B32)&amp;" ("&amp;B22&amp;" Jahre)."</f>
        <v xml:space="preserve"> ist ein Mischling (0 Jahre).</v>
      </c>
      <c r="K21" s="17"/>
      <c r="L21" s="17"/>
      <c r="M21" s="17"/>
      <c r="N21" s="17"/>
      <c r="O21" s="17"/>
      <c r="P21" s="17"/>
      <c r="Q21" s="17"/>
      <c r="R21" s="17"/>
      <c r="S21" s="27"/>
    </row>
    <row r="22" spans="1:19" x14ac:dyDescent="0.25">
      <c r="A22" s="12" t="s">
        <v>74</v>
      </c>
      <c r="B22" s="40">
        <f ca="1">IF(YEAR(B21)&gt;1910,ROUND((TODAY()-B21)/365,1),B21)</f>
        <v>0</v>
      </c>
      <c r="C22" s="39"/>
      <c r="E22" s="12"/>
      <c r="G22" s="17"/>
      <c r="H22" s="17"/>
      <c r="I22" s="17"/>
      <c r="J22" s="41" t="b">
        <v>1</v>
      </c>
      <c r="K22" s="17"/>
      <c r="L22" s="17"/>
      <c r="M22" s="17"/>
      <c r="N22" s="17"/>
      <c r="O22" s="17"/>
      <c r="P22" s="17"/>
      <c r="Q22" s="17"/>
      <c r="R22" s="17"/>
      <c r="S22" s="27"/>
    </row>
    <row r="23" spans="1:19" x14ac:dyDescent="0.25">
      <c r="A23" s="12" t="s">
        <v>75</v>
      </c>
      <c r="B23" s="42"/>
      <c r="C23" s="39"/>
      <c r="E23" s="44" t="s">
        <v>76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27"/>
    </row>
    <row r="24" spans="1:19" x14ac:dyDescent="0.25">
      <c r="C24" s="39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27"/>
    </row>
    <row r="25" spans="1:19" x14ac:dyDescent="0.25">
      <c r="A25" s="6" t="s">
        <v>77</v>
      </c>
      <c r="B25" s="21" t="s">
        <v>116</v>
      </c>
      <c r="C25" s="39" t="s">
        <v>78</v>
      </c>
      <c r="E25" s="12" t="s">
        <v>117</v>
      </c>
      <c r="F25" s="45" t="str">
        <f>B25</f>
        <v>000/ 000 00 000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27"/>
    </row>
    <row r="26" spans="1:19" x14ac:dyDescent="0.25">
      <c r="B26" s="26" t="s">
        <v>79</v>
      </c>
      <c r="C26" s="39" t="s">
        <v>80</v>
      </c>
      <c r="E26" s="12" t="s">
        <v>118</v>
      </c>
      <c r="F26" s="45" t="str">
        <f>B26</f>
        <v>-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27"/>
    </row>
    <row r="27" spans="1:19" x14ac:dyDescent="0.25">
      <c r="B27" s="22" t="s">
        <v>79</v>
      </c>
      <c r="C27" s="39"/>
      <c r="E27" s="12" t="s">
        <v>119</v>
      </c>
      <c r="F27" s="45" t="str">
        <f>B27</f>
        <v>-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27"/>
    </row>
    <row r="28" spans="1:19" x14ac:dyDescent="0.25">
      <c r="A28" s="12" t="s">
        <v>81</v>
      </c>
      <c r="B28" s="46" t="s">
        <v>116</v>
      </c>
      <c r="C28" s="39" t="s">
        <v>83</v>
      </c>
      <c r="E28" s="48" t="s">
        <v>86</v>
      </c>
      <c r="F28" s="45" t="s">
        <v>85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27"/>
    </row>
    <row r="29" spans="1:19" x14ac:dyDescent="0.25">
      <c r="A29" s="12" t="s">
        <v>82</v>
      </c>
      <c r="B29" s="47" t="s">
        <v>85</v>
      </c>
      <c r="C29" s="39"/>
      <c r="E29" s="48" t="s">
        <v>88</v>
      </c>
      <c r="F29" s="50" t="s">
        <v>87</v>
      </c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</row>
    <row r="30" spans="1:19" x14ac:dyDescent="0.25">
      <c r="A30" s="12" t="s">
        <v>84</v>
      </c>
      <c r="B30" s="49" t="s">
        <v>87</v>
      </c>
      <c r="E30" s="48" t="s">
        <v>89</v>
      </c>
      <c r="F30" s="51" t="s">
        <v>90</v>
      </c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x14ac:dyDescent="0.25">
      <c r="B31"/>
      <c r="C31" s="27"/>
      <c r="E31" s="48" t="s">
        <v>92</v>
      </c>
      <c r="F31" s="51" t="s">
        <v>93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x14ac:dyDescent="0.25">
      <c r="A32" s="52" t="str">
        <f>IF(AND(B32="",J22=FALSE)=TRUE,"Achtung Rasse / Mischling angeben","Rasse / Mischling")</f>
        <v>Rasse / Mischling</v>
      </c>
      <c r="B32" s="42"/>
      <c r="C32" s="53" t="s">
        <v>91</v>
      </c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x14ac:dyDescent="0.25">
      <c r="A33" s="12" t="s">
        <v>94</v>
      </c>
      <c r="B33" s="21"/>
      <c r="C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x14ac:dyDescent="0.25">
      <c r="A34" s="12" t="s">
        <v>95</v>
      </c>
      <c r="B34" s="20"/>
      <c r="C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x14ac:dyDescent="0.25">
      <c r="A35" s="12" t="s">
        <v>96</v>
      </c>
      <c r="B35" s="19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9" x14ac:dyDescent="0.25">
      <c r="A36" s="12" t="s">
        <v>97</v>
      </c>
      <c r="B36" s="20"/>
      <c r="C36" s="27"/>
      <c r="D36" s="27"/>
      <c r="E36" s="27"/>
      <c r="F36" s="27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9" x14ac:dyDescent="0.25">
      <c r="A37" s="12" t="s">
        <v>98</v>
      </c>
      <c r="B37" s="55"/>
      <c r="C37" s="27"/>
      <c r="D37" s="27"/>
      <c r="E37" s="27"/>
      <c r="F37" s="27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9" x14ac:dyDescent="0.25">
      <c r="C38" s="17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9" x14ac:dyDescent="0.25">
      <c r="A39" s="56" t="str">
        <f>"Farbangaben wenn Hauptfarbe von "&amp;B33&amp;" abweicht"</f>
        <v>Farbangaben wenn Hauptfarbe von  abweicht</v>
      </c>
      <c r="C39" s="39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9" x14ac:dyDescent="0.25">
      <c r="A40" s="12" t="s">
        <v>7</v>
      </c>
      <c r="B40" s="42"/>
      <c r="C40" s="39" t="s">
        <v>99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9" x14ac:dyDescent="0.25">
      <c r="A41" s="12" t="s">
        <v>100</v>
      </c>
      <c r="B41" s="21"/>
      <c r="C41" s="39" t="s">
        <v>101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9" x14ac:dyDescent="0.25">
      <c r="A42" s="12" t="s">
        <v>102</v>
      </c>
      <c r="B42" s="22"/>
      <c r="C42" s="39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9" ht="15" customHeight="1" x14ac:dyDescent="0.25">
      <c r="A43" s="12" t="s">
        <v>103</v>
      </c>
      <c r="B43" s="21"/>
      <c r="C43" s="39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9" x14ac:dyDescent="0.25">
      <c r="A44" s="12" t="s">
        <v>104</v>
      </c>
      <c r="B44" s="22"/>
      <c r="C44" s="39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9" x14ac:dyDescent="0.25">
      <c r="A45" s="12" t="s">
        <v>105</v>
      </c>
      <c r="B45" s="42"/>
      <c r="C45" s="39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9" x14ac:dyDescent="0.25">
      <c r="A46" s="12" t="s">
        <v>106</v>
      </c>
      <c r="B46" s="21"/>
      <c r="C46" s="39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9" x14ac:dyDescent="0.25">
      <c r="A47" s="12" t="s">
        <v>107</v>
      </c>
      <c r="B47" s="26"/>
      <c r="C47" s="39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9" x14ac:dyDescent="0.25">
      <c r="A48" s="12" t="s">
        <v>108</v>
      </c>
      <c r="B48" s="22"/>
      <c r="C48" s="39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t="15" customHeight="1" x14ac:dyDescent="0.25">
      <c r="A49" s="12" t="s">
        <v>109</v>
      </c>
      <c r="B49" s="21"/>
      <c r="C49" s="39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x14ac:dyDescent="0.25">
      <c r="A50" s="12" t="s">
        <v>110</v>
      </c>
      <c r="B50" s="22"/>
      <c r="C50" s="39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x14ac:dyDescent="0.25">
      <c r="B51" s="12"/>
      <c r="C51" s="39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x14ac:dyDescent="0.25">
      <c r="A52" s="12" t="s">
        <v>111</v>
      </c>
      <c r="B52" s="42"/>
      <c r="C52" s="39" t="s">
        <v>112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x14ac:dyDescent="0.25">
      <c r="A53" s="12" t="s">
        <v>113</v>
      </c>
      <c r="B53" s="42"/>
      <c r="C53" s="39" t="s">
        <v>114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5" spans="1:18" x14ac:dyDescent="0.25">
      <c r="A55" s="57" t="s">
        <v>115</v>
      </c>
      <c r="B55" s="58"/>
      <c r="C55" s="59"/>
    </row>
    <row r="56" spans="1:18" x14ac:dyDescent="0.25">
      <c r="B56" s="60"/>
      <c r="C56" s="61"/>
    </row>
    <row r="57" spans="1:18" x14ac:dyDescent="0.25">
      <c r="B57" s="62"/>
      <c r="C57" s="63"/>
    </row>
    <row r="59" spans="1:18" x14ac:dyDescent="0.25">
      <c r="A59" s="57"/>
      <c r="J59" s="17"/>
      <c r="K59" s="17"/>
      <c r="L59" s="17"/>
      <c r="M59" s="17"/>
      <c r="N59" s="17"/>
      <c r="O59" s="17"/>
      <c r="P59" s="17"/>
      <c r="Q59" s="17"/>
    </row>
    <row r="60" spans="1:18" x14ac:dyDescent="0.25">
      <c r="J60" s="17"/>
      <c r="K60" s="17"/>
      <c r="L60" s="17"/>
      <c r="M60" s="17"/>
      <c r="N60" s="17"/>
      <c r="O60" s="17"/>
      <c r="P60" s="17"/>
      <c r="Q60" s="17"/>
    </row>
  </sheetData>
  <sheetProtection password="CD58" sheet="1" objects="1" scenarios="1"/>
  <mergeCells count="2">
    <mergeCell ref="A8:A9"/>
    <mergeCell ref="B55:C57"/>
  </mergeCells>
  <conditionalFormatting sqref="B21">
    <cfRule type="expression" dxfId="2" priority="2">
      <formula>YEAR($B$21)&lt;1910</formula>
    </cfRule>
    <cfRule type="expression" dxfId="1" priority="3">
      <formula>YEAR($B$21&gt;1910)</formula>
    </cfRule>
  </conditionalFormatting>
  <conditionalFormatting sqref="A32">
    <cfRule type="expression" dxfId="0" priority="1">
      <formula>$A$32="Rasse / Mischling"</formula>
    </cfRule>
  </conditionalFormatting>
  <dataValidations count="12">
    <dataValidation type="list" allowBlank="1" showInputMessage="1" showErrorMessage="1" sqref="B37">
      <formula1>$F$7:$F$12</formula1>
    </dataValidation>
    <dataValidation type="list" allowBlank="1" showInputMessage="1" showErrorMessage="1" sqref="B9">
      <formula1>$D$7:$D$12</formula1>
    </dataValidation>
    <dataValidation type="list" allowBlank="1" showInputMessage="1" showErrorMessage="1" sqref="B7">
      <formula1>$J$18:$J$19</formula1>
    </dataValidation>
    <dataValidation type="list" allowBlank="1" showInputMessage="1" showErrorMessage="1" sqref="B14">
      <formula1>$K$7:$K$12</formula1>
    </dataValidation>
    <dataValidation type="list" allowBlank="1" showInputMessage="1" showErrorMessage="1" sqref="B12">
      <formula1>$J$7:$J$12</formula1>
    </dataValidation>
    <dataValidation type="list" allowBlank="1" showInputMessage="1" showErrorMessage="1" sqref="B16">
      <formula1>$L$7:$L$12</formula1>
    </dataValidation>
    <dataValidation type="list" allowBlank="1" showInputMessage="1" showErrorMessage="1" sqref="B34">
      <formula1>$I$7:$I$12</formula1>
    </dataValidation>
    <dataValidation type="list" allowBlank="1" showInputMessage="1" showErrorMessage="1" sqref="B38">
      <formula1>$F$7:$F$10</formula1>
    </dataValidation>
    <dataValidation type="list" allowBlank="1" showInputMessage="1" showErrorMessage="1" sqref="B36">
      <formula1>$H$7:$H$12</formula1>
    </dataValidation>
    <dataValidation type="list" allowBlank="1" showInputMessage="1" showErrorMessage="1" sqref="B35">
      <formula1>$G$7:$G$12</formula1>
    </dataValidation>
    <dataValidation type="list" allowBlank="1" showInputMessage="1" showErrorMessage="1" sqref="B8">
      <formula1>$E$7:$E$12</formula1>
    </dataValidation>
    <dataValidation type="list" allowBlank="1" showInputMessage="1" showErrorMessage="1" sqref="B28:B30">
      <formula1>$F$25:$F$31</formula1>
    </dataValidation>
  </dataValidations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66675</xdr:colOff>
                    <xdr:row>30</xdr:row>
                    <xdr:rowOff>180975</xdr:rowOff>
                  </from>
                  <to>
                    <xdr:col>2</xdr:col>
                    <xdr:colOff>285750</xdr:colOff>
                    <xdr:row>32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Eingaben</vt:lpstr>
    </vt:vector>
  </TitlesOfParts>
  <Company>SYS33 EDV Dienstleistung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Nitz</dc:creator>
  <cp:lastModifiedBy>Harald Nitz</cp:lastModifiedBy>
  <dcterms:created xsi:type="dcterms:W3CDTF">2023-08-06T21:03:32Z</dcterms:created>
  <dcterms:modified xsi:type="dcterms:W3CDTF">2023-08-06T21:13:07Z</dcterms:modified>
</cp:coreProperties>
</file>